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3" sheetId="3" r:id="rId1"/>
  </sheets>
  <calcPr calcId="125725"/>
</workbook>
</file>

<file path=xl/calcChain.xml><?xml version="1.0" encoding="utf-8"?>
<calcChain xmlns="http://schemas.openxmlformats.org/spreadsheetml/2006/main">
  <c r="K122" i="3"/>
  <c r="K126" s="1"/>
  <c r="L122"/>
  <c r="M122"/>
  <c r="K124"/>
  <c r="K125"/>
  <c r="K123"/>
  <c r="K121" l="1"/>
  <c r="K127"/>
  <c r="L119" l="1"/>
  <c r="L124"/>
  <c r="M124"/>
  <c r="N124"/>
  <c r="L36"/>
  <c r="K36"/>
  <c r="N34"/>
  <c r="N35"/>
  <c r="L121" l="1"/>
  <c r="M36"/>
  <c r="K119"/>
  <c r="M121"/>
  <c r="N90"/>
  <c r="N91"/>
  <c r="M126" l="1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125" s="1"/>
  <c r="N31"/>
  <c r="N32"/>
  <c r="N33"/>
  <c r="N5"/>
  <c r="M119"/>
  <c r="J125"/>
  <c r="L125"/>
  <c r="M125"/>
  <c r="L123"/>
  <c r="M123"/>
  <c r="N72"/>
  <c r="L126" l="1"/>
  <c r="N122"/>
  <c r="N36"/>
  <c r="N42"/>
  <c r="N41"/>
  <c r="N97"/>
  <c r="N103"/>
  <c r="N116"/>
  <c r="N115"/>
  <c r="N54"/>
  <c r="N66"/>
  <c r="N109"/>
  <c r="N123" s="1"/>
  <c r="N78"/>
  <c r="N48"/>
  <c r="N84"/>
  <c r="N60"/>
  <c r="N121" l="1"/>
  <c r="N126" s="1"/>
  <c r="N119"/>
</calcChain>
</file>

<file path=xl/sharedStrings.xml><?xml version="1.0" encoding="utf-8"?>
<sst xmlns="http://schemas.openxmlformats.org/spreadsheetml/2006/main" count="662" uniqueCount="202">
  <si>
    <t>2.</t>
  </si>
  <si>
    <t>l.p.</t>
  </si>
  <si>
    <t>podmiot zawierający umowę</t>
  </si>
  <si>
    <t>rodzaj punktu poboru</t>
  </si>
  <si>
    <t>adres/ulica</t>
  </si>
  <si>
    <t>nr</t>
  </si>
  <si>
    <t>kod</t>
  </si>
  <si>
    <t>miejscowość</t>
  </si>
  <si>
    <t>numer ewidencyjny/PPE</t>
  </si>
  <si>
    <t>numer licznika</t>
  </si>
  <si>
    <t>taryfa</t>
  </si>
  <si>
    <t>moc umowna</t>
  </si>
  <si>
    <t>Szacowane</t>
  </si>
  <si>
    <t>roczne zużycie energii [kWh].</t>
  </si>
  <si>
    <t xml:space="preserve"> Strefa szczyt/dzienna</t>
  </si>
  <si>
    <t>szacowane roczne</t>
  </si>
  <si>
    <t>zużycie energii [kWh]</t>
  </si>
  <si>
    <t>Strefa pozaszczyt/nocna.</t>
  </si>
  <si>
    <t>Suma szacowanego</t>
  </si>
  <si>
    <t>rocznego zużycia energii [kWh].</t>
  </si>
  <si>
    <t>Gmina Konopnica</t>
  </si>
  <si>
    <t>Pawlin</t>
  </si>
  <si>
    <t>Motycz</t>
  </si>
  <si>
    <t>C12W</t>
  </si>
  <si>
    <t>21-030</t>
  </si>
  <si>
    <t>Radawiec Duży</t>
  </si>
  <si>
    <t>Kozubszczyzna</t>
  </si>
  <si>
    <t>20-515</t>
  </si>
  <si>
    <t>Lublin</t>
  </si>
  <si>
    <t>Zemborzyce Tereszyńskie</t>
  </si>
  <si>
    <t>Stasin Polny</t>
  </si>
  <si>
    <t>Szerokie</t>
  </si>
  <si>
    <t>20-050</t>
  </si>
  <si>
    <t>Motycz Leśny</t>
  </si>
  <si>
    <t>Marynin</t>
  </si>
  <si>
    <t>Konopnica</t>
  </si>
  <si>
    <t>Lipniak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</si>
  <si>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</si>
  <si>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</si>
  <si>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</si>
  <si>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</si>
  <si>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</si>
  <si>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</si>
  <si>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</si>
  <si>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</si>
  <si>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</si>
  <si>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</si>
  <si>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</si>
  <si>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</si>
  <si>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</si>
  <si>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</si>
  <si>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</si>
  <si>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</si>
  <si>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</si>
  <si>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</si>
  <si>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</si>
  <si>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</si>
  <si>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</si>
  <si>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</si>
  <si>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</si>
  <si>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</si>
  <si>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</si>
  <si>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</si>
  <si>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</si>
  <si>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Stacja uzdatniania wody</t>
  </si>
  <si>
    <t>dz.39/1</t>
  </si>
  <si>
    <t>0617000438_04</t>
  </si>
  <si>
    <t>C12a</t>
  </si>
  <si>
    <t>Stacja wodociągowa Motycz</t>
  </si>
  <si>
    <t>0609000420_04</t>
  </si>
  <si>
    <t>C12w</t>
  </si>
  <si>
    <t xml:space="preserve">Stacja wodociągowa </t>
  </si>
  <si>
    <t>0609000119_09</t>
  </si>
  <si>
    <t>C21</t>
  </si>
  <si>
    <t>0609000425_04</t>
  </si>
  <si>
    <t>Pompownia ścieków</t>
  </si>
  <si>
    <t>Stasin</t>
  </si>
  <si>
    <t>0609000424_02</t>
  </si>
  <si>
    <t>Komora pomiarowa</t>
  </si>
  <si>
    <t>0609000419_03</t>
  </si>
  <si>
    <t xml:space="preserve">Urząd Gminy </t>
  </si>
  <si>
    <t>0609000417_09</t>
  </si>
  <si>
    <t>Urząd Gminy Konopnica</t>
  </si>
  <si>
    <t>127B</t>
  </si>
  <si>
    <t>0609000426_06</t>
  </si>
  <si>
    <t>Dom Kultury</t>
  </si>
  <si>
    <t>0609000427_08</t>
  </si>
  <si>
    <t>Przepompownia ścieków</t>
  </si>
  <si>
    <t>dz.744/4</t>
  </si>
  <si>
    <t xml:space="preserve">21-030 </t>
  </si>
  <si>
    <t>0609000413_04</t>
  </si>
  <si>
    <t>C11</t>
  </si>
  <si>
    <t>Punkt pomiaru ścieków</t>
  </si>
  <si>
    <t>510/1</t>
  </si>
  <si>
    <t>0609000423_00</t>
  </si>
  <si>
    <t>dz.447/1</t>
  </si>
  <si>
    <t>0609000624_08</t>
  </si>
  <si>
    <t xml:space="preserve">Przepompownia ścieków </t>
  </si>
  <si>
    <t>dz. PKP</t>
  </si>
  <si>
    <t>0609001019_08</t>
  </si>
  <si>
    <t xml:space="preserve">Dom Kultury </t>
  </si>
  <si>
    <t>0609000412_09</t>
  </si>
  <si>
    <t>MARININ</t>
  </si>
  <si>
    <t>gddkIa</t>
  </si>
  <si>
    <t>0609001337_06</t>
  </si>
  <si>
    <t>Dom Pracy Twórczej</t>
  </si>
  <si>
    <t>Radawczyk II</t>
  </si>
  <si>
    <t>0609000418_01</t>
  </si>
  <si>
    <t>Posterunek</t>
  </si>
  <si>
    <t>Dom Kultury SUR</t>
  </si>
  <si>
    <t>Oczyszczalnia scieków</t>
  </si>
  <si>
    <t>dz. nr  89/23</t>
  </si>
  <si>
    <t>dz. nr 112/7</t>
  </si>
  <si>
    <t>OSP Pawlin</t>
  </si>
  <si>
    <t>Świetlica OSP</t>
  </si>
  <si>
    <t>0609000414_03</t>
  </si>
  <si>
    <t>OSP</t>
  </si>
  <si>
    <t>0609000415_05</t>
  </si>
  <si>
    <t>OSP Radawiec Duży</t>
  </si>
  <si>
    <t>0609000407_00</t>
  </si>
  <si>
    <t>OSP Motycz Leśny  - Remiza</t>
  </si>
  <si>
    <t>OSP Motycz - Remiza</t>
  </si>
  <si>
    <t>0609000398_05</t>
  </si>
  <si>
    <t>Ochotnicza Straż Pożarna w Tereszynie</t>
  </si>
  <si>
    <t xml:space="preserve">OSP  </t>
  </si>
  <si>
    <t>Tereczyn</t>
  </si>
  <si>
    <t>25A</t>
  </si>
  <si>
    <t>0609000396_01</t>
  </si>
  <si>
    <t>Ochotnicza Straż Pożarna w Motyczu</t>
  </si>
  <si>
    <t>Remiza OSP</t>
  </si>
  <si>
    <t>0609000504_02</t>
  </si>
  <si>
    <t>Ośrodek Pomocy Społecznej</t>
  </si>
  <si>
    <t>0609000402_00</t>
  </si>
  <si>
    <t>Biblioteka Publiczna Gminy Konopnica</t>
  </si>
  <si>
    <t>Biblioteka</t>
  </si>
  <si>
    <t>Lubin</t>
  </si>
  <si>
    <t>0663003940_07</t>
  </si>
  <si>
    <t>Szkoła Podstawowa im. W. Witosa</t>
  </si>
  <si>
    <t>Szkoła Podstawowa</t>
  </si>
  <si>
    <t>0609000401_08</t>
  </si>
  <si>
    <t>0609000403_02</t>
  </si>
  <si>
    <t>Szkoła Podstawowa w Stasinie</t>
  </si>
  <si>
    <t>0609000416_07</t>
  </si>
  <si>
    <t>Szkoła Podstawowa w Radawiec Duży</t>
  </si>
  <si>
    <t>0609000422_08</t>
  </si>
  <si>
    <t>Szkoła Podstawowa im. Ks. Jana Twardowskiego</t>
  </si>
  <si>
    <t>0663003939_06</t>
  </si>
  <si>
    <t>Szkoła Podstawowa w Konopnicy</t>
  </si>
  <si>
    <t>0609000400_06</t>
  </si>
  <si>
    <t>Sala Gimnastyczna</t>
  </si>
  <si>
    <t>0609000399_07</t>
  </si>
  <si>
    <t>0609002334_07</t>
  </si>
  <si>
    <t>0609002311_03</t>
  </si>
  <si>
    <t>0609002204_02</t>
  </si>
  <si>
    <t>0609001921_03</t>
  </si>
  <si>
    <t>0609001942_03</t>
  </si>
  <si>
    <t>0609001739_02</t>
  </si>
  <si>
    <t>0609001763_07</t>
  </si>
  <si>
    <t>dz. nr  177/4</t>
  </si>
  <si>
    <t>Lublin ul. Lipniak</t>
  </si>
  <si>
    <t>dz. nr 150/2</t>
  </si>
  <si>
    <t>dz. nr 1520/3</t>
  </si>
  <si>
    <t>0609002608_02</t>
  </si>
  <si>
    <t>Boisko wielofunkcyjne</t>
  </si>
  <si>
    <t>dz. nr 355/15</t>
  </si>
  <si>
    <t>0609055730_02</t>
  </si>
  <si>
    <t>dz. nr 174/11</t>
  </si>
  <si>
    <t>Mieszkanie socjalne</t>
  </si>
  <si>
    <t>G11</t>
  </si>
  <si>
    <t>Świetlica</t>
  </si>
  <si>
    <t>Ochotnicza Straż Pożarna w Uniszowicach</t>
  </si>
  <si>
    <t>Uniszowice</t>
  </si>
  <si>
    <t>0609002378_01</t>
  </si>
  <si>
    <t>2.  OSP Pawlin</t>
  </si>
  <si>
    <t>3.  OSP Radawiec Duży</t>
  </si>
  <si>
    <t>4.  OSP Motycz Leśny - Remiza</t>
  </si>
  <si>
    <t>5.  Ochotnicza Straż Pożarna w Tereszynie</t>
  </si>
  <si>
    <t>7.  Remiza OSP w Motyczu</t>
  </si>
  <si>
    <t>8.   Remiza OSP w Uniszowicach</t>
  </si>
  <si>
    <t>9.  Ośrodek Pomocy Społecznej</t>
  </si>
  <si>
    <t>10. Biblioteka Publiczna Gminy Konopnica</t>
  </si>
  <si>
    <t>11.   Szkoła Podstawowa im. W. Witosa</t>
  </si>
  <si>
    <t>12.   Szkoła Podstawowa w Stasinie</t>
  </si>
  <si>
    <t>13. Szkoła Podstawowa w Radawiec Duży</t>
  </si>
  <si>
    <t>14.  Szkoła Podstawowa im. Ks. Jana Twardowskiego</t>
  </si>
  <si>
    <t>15.  Szkoła Podstawowa w Konopnicy</t>
  </si>
  <si>
    <t xml:space="preserve">     1. Gmina Konopnica </t>
  </si>
  <si>
    <t>29.</t>
  </si>
  <si>
    <t>0663173198_09</t>
  </si>
  <si>
    <t>0609006660_08</t>
  </si>
  <si>
    <t>1313853 </t>
  </si>
  <si>
    <t>0663173248_02 </t>
  </si>
  <si>
    <t xml:space="preserve">Boisko </t>
  </si>
  <si>
    <t>Dz. nr. 2001/1</t>
  </si>
  <si>
    <t>0609055851_00</t>
  </si>
  <si>
    <t>ZAŁĄCZNIK NR  1 dla CZĘŚCI II   POZOSTAŁE OBIEKTY</t>
  </si>
  <si>
    <t>30.</t>
  </si>
  <si>
    <t>ZOZ</t>
  </si>
  <si>
    <t>31.</t>
  </si>
  <si>
    <t>Stacja PKP</t>
  </si>
  <si>
    <t>21-031</t>
  </si>
  <si>
    <t xml:space="preserve">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</si>
</sst>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</font>
    <font>
      <sz val="6"/>
      <color theme="1"/>
      <name val="Calibri"/>
      <family val="2"/>
      <charset val="238"/>
    </font>
    <font>
      <sz val="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6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6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6"/>
      <color rgb="FFFF0000"/>
      <name val="Calibri"/>
      <family val="2"/>
      <charset val="238"/>
    </font>
    <font>
      <sz val="6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  <scheme val="minor"/>
    </font>
    <font>
      <b/>
      <i/>
      <sz val="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3" fontId="0" fillId="0" borderId="1" xfId="0" applyNumberFormat="1" applyBorder="1"/>
    <xf numFmtId="3" fontId="0" fillId="2" borderId="1" xfId="0" applyNumberFormat="1" applyFill="1" applyBorder="1"/>
    <xf numFmtId="3" fontId="0" fillId="5" borderId="1" xfId="0" applyNumberForma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/>
    </xf>
    <xf numFmtId="3" fontId="0" fillId="0" borderId="0" xfId="0" applyNumberFormat="1"/>
    <xf numFmtId="0" fontId="9" fillId="6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right"/>
    </xf>
    <xf numFmtId="0" fontId="2" fillId="10" borderId="1" xfId="0" applyFont="1" applyFill="1" applyBorder="1" applyAlignment="1">
      <alignment horizontal="right"/>
    </xf>
    <xf numFmtId="0" fontId="2" fillId="10" borderId="1" xfId="0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</cellXfs>
  <cellStyles count="1">
    <cellStyle name="Normalny" xfId="0" builtinId="0"/>
  </cellStyles>
  <dxfs count="7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27"/>
  <sheetViews>
    <sheetView tabSelected="1" topLeftCell="A121" zoomScale="148" zoomScaleNormal="148" workbookViewId="0">
      <selection activeCell="I126" sqref="I126"/>
    </sheetView>
  </sheetViews>
  <sheetFormatPr defaultRowHeight="15"/>
  <cols>
    <col min="1" max="1" width="3.7109375" customWidth="1"/>
    <col min="2" max="2" width="18.85546875" customWidth="1"/>
    <col min="3" max="3" width="10" style="37" bestFit="1" customWidth="1"/>
    <col min="4" max="4" width="10" customWidth="1"/>
    <col min="5" max="7" width="9.140625" customWidth="1"/>
    <col min="8" max="8" width="12" bestFit="1" customWidth="1"/>
    <col min="9" max="11" width="9.140625" customWidth="1"/>
    <col min="12" max="14" width="9.140625" style="10"/>
  </cols>
  <sheetData>
    <row r="2" spans="1:14" ht="18">
      <c r="A2" s="76" t="s">
        <v>195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5" t="s">
        <v>12</v>
      </c>
      <c r="M2" s="5" t="s">
        <v>15</v>
      </c>
      <c r="N2" s="5" t="s">
        <v>18</v>
      </c>
    </row>
    <row r="3" spans="1:14" ht="18">
      <c r="A3" s="76" t="s">
        <v>186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5" t="s">
        <v>13</v>
      </c>
      <c r="M3" s="5" t="s">
        <v>16</v>
      </c>
      <c r="N3" s="5" t="s">
        <v>19</v>
      </c>
    </row>
    <row r="4" spans="1:14" ht="18">
      <c r="A4" s="4" t="s">
        <v>1</v>
      </c>
      <c r="B4" s="4" t="s">
        <v>2</v>
      </c>
      <c r="C4" s="31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5" t="s">
        <v>14</v>
      </c>
      <c r="M4" s="5" t="s">
        <v>17</v>
      </c>
      <c r="N4" s="8"/>
    </row>
    <row r="5" spans="1:14" ht="18">
      <c r="A5" s="68" t="s">
        <v>37</v>
      </c>
      <c r="B5" s="3" t="s">
        <v>20</v>
      </c>
      <c r="C5" s="31" t="s">
        <v>64</v>
      </c>
      <c r="D5" s="3" t="s">
        <v>31</v>
      </c>
      <c r="E5" s="3" t="s">
        <v>65</v>
      </c>
      <c r="F5" s="3" t="s">
        <v>32</v>
      </c>
      <c r="G5" s="3" t="s">
        <v>28</v>
      </c>
      <c r="H5" s="22" t="s">
        <v>66</v>
      </c>
      <c r="I5" s="22">
        <v>209684</v>
      </c>
      <c r="J5" s="3" t="s">
        <v>67</v>
      </c>
      <c r="K5" s="3">
        <v>22</v>
      </c>
      <c r="L5" s="11">
        <v>6387</v>
      </c>
      <c r="M5" s="11">
        <v>21949</v>
      </c>
      <c r="N5" s="11">
        <f>L5+M5</f>
        <v>28336</v>
      </c>
    </row>
    <row r="6" spans="1:14" ht="26.25">
      <c r="A6" s="69" t="s">
        <v>0</v>
      </c>
      <c r="B6" s="3" t="s">
        <v>20</v>
      </c>
      <c r="C6" s="31" t="s">
        <v>68</v>
      </c>
      <c r="D6" s="3" t="s">
        <v>22</v>
      </c>
      <c r="E6" s="3"/>
      <c r="F6" s="3" t="s">
        <v>24</v>
      </c>
      <c r="G6" s="3" t="s">
        <v>22</v>
      </c>
      <c r="H6" s="22" t="s">
        <v>69</v>
      </c>
      <c r="I6" s="22">
        <v>90046532</v>
      </c>
      <c r="J6" s="3" t="s">
        <v>70</v>
      </c>
      <c r="K6" s="3">
        <v>35</v>
      </c>
      <c r="L6" s="11">
        <v>46279</v>
      </c>
      <c r="M6" s="11">
        <v>44189</v>
      </c>
      <c r="N6" s="11">
        <f t="shared" ref="N6:N35" si="0">L6+M6</f>
        <v>90468</v>
      </c>
    </row>
    <row r="7" spans="1:14" ht="18">
      <c r="A7" s="71" t="s">
        <v>38</v>
      </c>
      <c r="B7" s="3" t="s">
        <v>20</v>
      </c>
      <c r="C7" s="31" t="s">
        <v>71</v>
      </c>
      <c r="D7" s="3" t="s">
        <v>25</v>
      </c>
      <c r="E7" s="3"/>
      <c r="F7" s="3" t="s">
        <v>24</v>
      </c>
      <c r="G7" s="3" t="s">
        <v>22</v>
      </c>
      <c r="H7" s="22" t="s">
        <v>72</v>
      </c>
      <c r="I7" s="22">
        <v>54055892</v>
      </c>
      <c r="J7" s="3" t="s">
        <v>73</v>
      </c>
      <c r="K7" s="3">
        <v>75</v>
      </c>
      <c r="L7" s="11">
        <v>155556</v>
      </c>
      <c r="M7" s="11">
        <v>0</v>
      </c>
      <c r="N7" s="11">
        <f t="shared" si="0"/>
        <v>155556</v>
      </c>
    </row>
    <row r="8" spans="1:14" ht="18">
      <c r="A8" s="69" t="s">
        <v>39</v>
      </c>
      <c r="B8" s="3" t="s">
        <v>20</v>
      </c>
      <c r="C8" s="31" t="s">
        <v>71</v>
      </c>
      <c r="D8" s="3" t="s">
        <v>35</v>
      </c>
      <c r="E8" s="3"/>
      <c r="F8" s="3" t="s">
        <v>24</v>
      </c>
      <c r="G8" s="3" t="s">
        <v>22</v>
      </c>
      <c r="H8" s="22" t="s">
        <v>74</v>
      </c>
      <c r="I8" s="22">
        <v>4146039</v>
      </c>
      <c r="J8" s="3" t="s">
        <v>70</v>
      </c>
      <c r="K8" s="3">
        <v>35</v>
      </c>
      <c r="L8" s="11">
        <v>27480</v>
      </c>
      <c r="M8" s="11">
        <v>33540</v>
      </c>
      <c r="N8" s="11">
        <f t="shared" si="0"/>
        <v>61020</v>
      </c>
    </row>
    <row r="9" spans="1:14" ht="18">
      <c r="A9" s="69" t="s">
        <v>40</v>
      </c>
      <c r="B9" s="3" t="s">
        <v>20</v>
      </c>
      <c r="C9" s="31" t="s">
        <v>75</v>
      </c>
      <c r="D9" s="3" t="s">
        <v>76</v>
      </c>
      <c r="E9" s="3"/>
      <c r="F9" s="3" t="s">
        <v>24</v>
      </c>
      <c r="G9" s="3" t="s">
        <v>22</v>
      </c>
      <c r="H9" s="22" t="s">
        <v>77</v>
      </c>
      <c r="I9" s="22">
        <v>13795309</v>
      </c>
      <c r="J9" s="3" t="s">
        <v>70</v>
      </c>
      <c r="K9" s="3">
        <v>28</v>
      </c>
      <c r="L9" s="11">
        <v>1998</v>
      </c>
      <c r="M9" s="11">
        <v>3145</v>
      </c>
      <c r="N9" s="11">
        <f t="shared" si="0"/>
        <v>5143</v>
      </c>
    </row>
    <row r="10" spans="1:14">
      <c r="A10" s="69" t="s">
        <v>41</v>
      </c>
      <c r="B10" s="3" t="s">
        <v>20</v>
      </c>
      <c r="C10" s="31" t="s">
        <v>78</v>
      </c>
      <c r="D10" s="3" t="s">
        <v>30</v>
      </c>
      <c r="E10" s="3">
        <v>4</v>
      </c>
      <c r="F10" s="3" t="s">
        <v>24</v>
      </c>
      <c r="G10" s="3" t="s">
        <v>22</v>
      </c>
      <c r="H10" s="22" t="s">
        <v>79</v>
      </c>
      <c r="I10" s="22">
        <v>9214581</v>
      </c>
      <c r="J10" s="3" t="s">
        <v>70</v>
      </c>
      <c r="K10" s="3">
        <v>3</v>
      </c>
      <c r="L10" s="11">
        <v>185</v>
      </c>
      <c r="M10" s="11">
        <v>472</v>
      </c>
      <c r="N10" s="11">
        <f t="shared" si="0"/>
        <v>657</v>
      </c>
    </row>
    <row r="11" spans="1:14">
      <c r="A11" s="68" t="s">
        <v>42</v>
      </c>
      <c r="B11" s="3" t="s">
        <v>20</v>
      </c>
      <c r="C11" s="31" t="s">
        <v>80</v>
      </c>
      <c r="D11" s="3" t="s">
        <v>26</v>
      </c>
      <c r="E11" s="3">
        <v>127</v>
      </c>
      <c r="F11" s="3" t="s">
        <v>24</v>
      </c>
      <c r="G11" s="3" t="s">
        <v>22</v>
      </c>
      <c r="H11" s="22" t="s">
        <v>81</v>
      </c>
      <c r="I11" s="22">
        <v>292239</v>
      </c>
      <c r="J11" s="3" t="s">
        <v>67</v>
      </c>
      <c r="K11" s="3">
        <v>14</v>
      </c>
      <c r="L11" s="11">
        <v>7855</v>
      </c>
      <c r="M11" s="11">
        <v>21918</v>
      </c>
      <c r="N11" s="11">
        <f t="shared" si="0"/>
        <v>29773</v>
      </c>
    </row>
    <row r="12" spans="1:14" ht="18">
      <c r="A12" s="68" t="s">
        <v>43</v>
      </c>
      <c r="B12" s="3" t="s">
        <v>20</v>
      </c>
      <c r="C12" s="31" t="s">
        <v>82</v>
      </c>
      <c r="D12" s="3" t="s">
        <v>26</v>
      </c>
      <c r="E12" s="3" t="s">
        <v>83</v>
      </c>
      <c r="F12" s="3" t="s">
        <v>24</v>
      </c>
      <c r="G12" s="3" t="s">
        <v>22</v>
      </c>
      <c r="H12" s="22" t="s">
        <v>84</v>
      </c>
      <c r="I12" s="22">
        <v>269831</v>
      </c>
      <c r="J12" s="3" t="s">
        <v>67</v>
      </c>
      <c r="K12" s="3">
        <v>18</v>
      </c>
      <c r="L12" s="11">
        <v>5753</v>
      </c>
      <c r="M12" s="11">
        <v>12793</v>
      </c>
      <c r="N12" s="11">
        <f t="shared" si="0"/>
        <v>18546</v>
      </c>
    </row>
    <row r="13" spans="1:14">
      <c r="A13" s="68" t="s">
        <v>44</v>
      </c>
      <c r="B13" s="3" t="s">
        <v>20</v>
      </c>
      <c r="C13" s="31" t="s">
        <v>85</v>
      </c>
      <c r="D13" s="3" t="s">
        <v>22</v>
      </c>
      <c r="E13" s="3"/>
      <c r="F13" s="3" t="s">
        <v>24</v>
      </c>
      <c r="G13" s="3" t="s">
        <v>22</v>
      </c>
      <c r="H13" s="22" t="s">
        <v>86</v>
      </c>
      <c r="I13" s="22">
        <v>94364377</v>
      </c>
      <c r="J13" s="3" t="s">
        <v>67</v>
      </c>
      <c r="K13" s="3">
        <v>14</v>
      </c>
      <c r="L13" s="11">
        <v>145</v>
      </c>
      <c r="M13" s="11">
        <v>246</v>
      </c>
      <c r="N13" s="11">
        <f t="shared" si="0"/>
        <v>391</v>
      </c>
    </row>
    <row r="14" spans="1:14" ht="18">
      <c r="A14" s="72" t="s">
        <v>45</v>
      </c>
      <c r="B14" s="3" t="s">
        <v>20</v>
      </c>
      <c r="C14" s="31" t="s">
        <v>87</v>
      </c>
      <c r="D14" s="3" t="s">
        <v>35</v>
      </c>
      <c r="E14" s="3" t="s">
        <v>88</v>
      </c>
      <c r="F14" s="3" t="s">
        <v>89</v>
      </c>
      <c r="G14" s="3" t="s">
        <v>22</v>
      </c>
      <c r="H14" s="22" t="s">
        <v>90</v>
      </c>
      <c r="I14" s="22">
        <v>15126903</v>
      </c>
      <c r="J14" s="3" t="s">
        <v>91</v>
      </c>
      <c r="K14" s="3">
        <v>11</v>
      </c>
      <c r="L14" s="11">
        <v>1771</v>
      </c>
      <c r="M14" s="11">
        <v>0</v>
      </c>
      <c r="N14" s="11">
        <f t="shared" si="0"/>
        <v>1771</v>
      </c>
    </row>
    <row r="15" spans="1:14" ht="18">
      <c r="A15" s="72" t="s">
        <v>46</v>
      </c>
      <c r="B15" s="3" t="s">
        <v>20</v>
      </c>
      <c r="C15" s="31" t="s">
        <v>92</v>
      </c>
      <c r="D15" s="3" t="s">
        <v>35</v>
      </c>
      <c r="E15" s="3" t="s">
        <v>93</v>
      </c>
      <c r="F15" s="3" t="s">
        <v>89</v>
      </c>
      <c r="G15" s="3" t="s">
        <v>22</v>
      </c>
      <c r="H15" s="22" t="s">
        <v>94</v>
      </c>
      <c r="I15" s="22">
        <v>31359505</v>
      </c>
      <c r="J15" s="3" t="s">
        <v>91</v>
      </c>
      <c r="K15" s="3">
        <v>4</v>
      </c>
      <c r="L15" s="11">
        <v>677</v>
      </c>
      <c r="M15" s="11">
        <v>0</v>
      </c>
      <c r="N15" s="11">
        <f t="shared" si="0"/>
        <v>677</v>
      </c>
    </row>
    <row r="16" spans="1:14" ht="18">
      <c r="A16" s="69" t="s">
        <v>47</v>
      </c>
      <c r="B16" s="3" t="s">
        <v>20</v>
      </c>
      <c r="C16" s="31" t="s">
        <v>87</v>
      </c>
      <c r="D16" s="3" t="s">
        <v>35</v>
      </c>
      <c r="E16" s="3" t="s">
        <v>95</v>
      </c>
      <c r="F16" s="3" t="s">
        <v>89</v>
      </c>
      <c r="G16" s="3" t="s">
        <v>22</v>
      </c>
      <c r="H16" s="22" t="s">
        <v>96</v>
      </c>
      <c r="I16" s="22">
        <v>94329943</v>
      </c>
      <c r="J16" s="3" t="s">
        <v>70</v>
      </c>
      <c r="K16" s="3">
        <v>9</v>
      </c>
      <c r="L16" s="11">
        <v>250</v>
      </c>
      <c r="M16" s="11">
        <v>318</v>
      </c>
      <c r="N16" s="11">
        <f t="shared" si="0"/>
        <v>568</v>
      </c>
    </row>
    <row r="17" spans="1:14" ht="18">
      <c r="A17" s="69" t="s">
        <v>48</v>
      </c>
      <c r="B17" s="3" t="s">
        <v>20</v>
      </c>
      <c r="C17" s="31" t="s">
        <v>97</v>
      </c>
      <c r="D17" s="3" t="s">
        <v>34</v>
      </c>
      <c r="E17" s="3" t="s">
        <v>98</v>
      </c>
      <c r="F17" s="3" t="s">
        <v>89</v>
      </c>
      <c r="G17" s="3" t="s">
        <v>22</v>
      </c>
      <c r="H17" s="22" t="s">
        <v>99</v>
      </c>
      <c r="I17" s="22">
        <v>84512</v>
      </c>
      <c r="J17" s="3" t="s">
        <v>70</v>
      </c>
      <c r="K17" s="3">
        <v>22</v>
      </c>
      <c r="L17" s="11">
        <v>1290</v>
      </c>
      <c r="M17" s="11">
        <v>1642</v>
      </c>
      <c r="N17" s="11">
        <f t="shared" si="0"/>
        <v>2932</v>
      </c>
    </row>
    <row r="18" spans="1:14" ht="18">
      <c r="A18" s="69" t="s">
        <v>49</v>
      </c>
      <c r="B18" s="3" t="s">
        <v>20</v>
      </c>
      <c r="C18" s="31" t="s">
        <v>87</v>
      </c>
      <c r="D18" s="3" t="s">
        <v>102</v>
      </c>
      <c r="E18" s="3" t="s">
        <v>103</v>
      </c>
      <c r="F18" s="3" t="s">
        <v>24</v>
      </c>
      <c r="G18" s="3" t="s">
        <v>22</v>
      </c>
      <c r="H18" s="22" t="s">
        <v>104</v>
      </c>
      <c r="I18" s="22">
        <v>104036</v>
      </c>
      <c r="J18" s="3" t="s">
        <v>70</v>
      </c>
      <c r="K18" s="3">
        <v>22</v>
      </c>
      <c r="L18" s="11">
        <v>588</v>
      </c>
      <c r="M18" s="11">
        <v>677</v>
      </c>
      <c r="N18" s="11">
        <f t="shared" si="0"/>
        <v>1265</v>
      </c>
    </row>
    <row r="19" spans="1:14" ht="18">
      <c r="A19" s="68" t="s">
        <v>50</v>
      </c>
      <c r="B19" s="3" t="s">
        <v>20</v>
      </c>
      <c r="C19" s="31" t="s">
        <v>105</v>
      </c>
      <c r="D19" s="3" t="s">
        <v>106</v>
      </c>
      <c r="E19" s="3"/>
      <c r="F19" s="3" t="s">
        <v>24</v>
      </c>
      <c r="G19" s="3" t="s">
        <v>22</v>
      </c>
      <c r="H19" s="22" t="s">
        <v>107</v>
      </c>
      <c r="I19" s="22">
        <v>292243</v>
      </c>
      <c r="J19" s="3" t="s">
        <v>67</v>
      </c>
      <c r="K19" s="3">
        <v>14</v>
      </c>
      <c r="L19" s="11">
        <v>2044</v>
      </c>
      <c r="M19" s="11">
        <v>4166</v>
      </c>
      <c r="N19" s="11">
        <f t="shared" si="0"/>
        <v>6210</v>
      </c>
    </row>
    <row r="20" spans="1:14">
      <c r="A20" s="68" t="s">
        <v>51</v>
      </c>
      <c r="B20" s="3" t="s">
        <v>20</v>
      </c>
      <c r="C20" s="31" t="s">
        <v>100</v>
      </c>
      <c r="D20" s="3" t="s">
        <v>22</v>
      </c>
      <c r="E20" s="3"/>
      <c r="F20" s="3" t="s">
        <v>24</v>
      </c>
      <c r="G20" s="3" t="s">
        <v>22</v>
      </c>
      <c r="H20" s="22" t="s">
        <v>101</v>
      </c>
      <c r="I20" s="22">
        <v>291976</v>
      </c>
      <c r="J20" s="3" t="s">
        <v>67</v>
      </c>
      <c r="K20" s="3">
        <v>18</v>
      </c>
      <c r="L20" s="11">
        <v>625</v>
      </c>
      <c r="M20" s="11">
        <v>1412</v>
      </c>
      <c r="N20" s="11">
        <f t="shared" si="0"/>
        <v>2037</v>
      </c>
    </row>
    <row r="21" spans="1:14" s="2" customFormat="1">
      <c r="A21" s="73" t="s">
        <v>52</v>
      </c>
      <c r="B21" s="19" t="s">
        <v>20</v>
      </c>
      <c r="C21" s="32" t="s">
        <v>108</v>
      </c>
      <c r="D21" s="19" t="s">
        <v>34</v>
      </c>
      <c r="E21" s="19">
        <v>3</v>
      </c>
      <c r="F21" s="19" t="s">
        <v>24</v>
      </c>
      <c r="G21" s="19" t="s">
        <v>22</v>
      </c>
      <c r="H21" s="23" t="s">
        <v>156</v>
      </c>
      <c r="I21" s="23">
        <v>24499418</v>
      </c>
      <c r="J21" s="19" t="s">
        <v>91</v>
      </c>
      <c r="K21" s="19">
        <v>14</v>
      </c>
      <c r="L21" s="21">
        <v>2255</v>
      </c>
      <c r="M21" s="21">
        <v>0</v>
      </c>
      <c r="N21" s="11">
        <f t="shared" si="0"/>
        <v>2255</v>
      </c>
    </row>
    <row r="22" spans="1:14" s="2" customFormat="1">
      <c r="A22" s="73" t="s">
        <v>53</v>
      </c>
      <c r="B22" s="7" t="s">
        <v>20</v>
      </c>
      <c r="C22" s="33" t="s">
        <v>109</v>
      </c>
      <c r="D22" s="7" t="s">
        <v>25</v>
      </c>
      <c r="E22" s="7">
        <v>152</v>
      </c>
      <c r="F22" s="7" t="s">
        <v>89</v>
      </c>
      <c r="G22" s="7" t="s">
        <v>22</v>
      </c>
      <c r="H22" s="24" t="s">
        <v>157</v>
      </c>
      <c r="I22" s="24">
        <v>2499425</v>
      </c>
      <c r="J22" s="7" t="s">
        <v>91</v>
      </c>
      <c r="K22" s="7">
        <v>11</v>
      </c>
      <c r="L22" s="11">
        <v>2725</v>
      </c>
      <c r="M22" s="11">
        <v>0</v>
      </c>
      <c r="N22" s="11">
        <f t="shared" si="0"/>
        <v>2725</v>
      </c>
    </row>
    <row r="23" spans="1:14" s="2" customFormat="1" ht="18">
      <c r="A23" s="70" t="s">
        <v>54</v>
      </c>
      <c r="B23" s="7" t="s">
        <v>20</v>
      </c>
      <c r="C23" s="34" t="s">
        <v>110</v>
      </c>
      <c r="D23" s="12" t="s">
        <v>22</v>
      </c>
      <c r="E23" s="7"/>
      <c r="F23" s="3" t="s">
        <v>89</v>
      </c>
      <c r="G23" s="7" t="s">
        <v>22</v>
      </c>
      <c r="H23" s="24" t="s">
        <v>154</v>
      </c>
      <c r="I23" s="24">
        <v>94876426</v>
      </c>
      <c r="J23" s="7" t="s">
        <v>23</v>
      </c>
      <c r="K23" s="7">
        <v>8</v>
      </c>
      <c r="L23" s="11">
        <v>10526</v>
      </c>
      <c r="M23" s="11">
        <v>14852</v>
      </c>
      <c r="N23" s="11">
        <f t="shared" si="0"/>
        <v>25378</v>
      </c>
    </row>
    <row r="24" spans="1:14" s="2" customFormat="1" ht="18">
      <c r="A24" s="70" t="s">
        <v>55</v>
      </c>
      <c r="B24" s="7" t="s">
        <v>20</v>
      </c>
      <c r="C24" s="34" t="s">
        <v>87</v>
      </c>
      <c r="D24" s="12" t="s">
        <v>36</v>
      </c>
      <c r="E24" s="7" t="s">
        <v>111</v>
      </c>
      <c r="F24" s="3" t="s">
        <v>89</v>
      </c>
      <c r="G24" s="7" t="s">
        <v>22</v>
      </c>
      <c r="H24" s="24" t="s">
        <v>155</v>
      </c>
      <c r="I24" s="24">
        <v>209003</v>
      </c>
      <c r="J24" s="7" t="s">
        <v>23</v>
      </c>
      <c r="K24" s="7">
        <v>11</v>
      </c>
      <c r="L24" s="11">
        <v>175</v>
      </c>
      <c r="M24" s="11">
        <v>237</v>
      </c>
      <c r="N24" s="11">
        <f t="shared" si="0"/>
        <v>412</v>
      </c>
    </row>
    <row r="25" spans="1:14" s="2" customFormat="1" ht="18">
      <c r="A25" s="70" t="s">
        <v>56</v>
      </c>
      <c r="B25" s="7" t="s">
        <v>20</v>
      </c>
      <c r="C25" s="34" t="s">
        <v>92</v>
      </c>
      <c r="D25" s="12" t="s">
        <v>31</v>
      </c>
      <c r="E25" s="7" t="s">
        <v>158</v>
      </c>
      <c r="F25" s="3" t="s">
        <v>24</v>
      </c>
      <c r="G25" s="7" t="s">
        <v>22</v>
      </c>
      <c r="H25" s="24" t="s">
        <v>153</v>
      </c>
      <c r="I25" s="24">
        <v>32334493</v>
      </c>
      <c r="J25" s="7" t="s">
        <v>23</v>
      </c>
      <c r="K25" s="7">
        <v>11</v>
      </c>
      <c r="L25" s="20">
        <v>366</v>
      </c>
      <c r="M25" s="20">
        <v>404</v>
      </c>
      <c r="N25" s="11">
        <f t="shared" si="0"/>
        <v>770</v>
      </c>
    </row>
    <row r="26" spans="1:14" s="2" customFormat="1" ht="18">
      <c r="A26" s="73" t="s">
        <v>57</v>
      </c>
      <c r="B26" s="7" t="s">
        <v>20</v>
      </c>
      <c r="C26" s="34" t="s">
        <v>87</v>
      </c>
      <c r="D26" s="12" t="s">
        <v>31</v>
      </c>
      <c r="E26" s="7" t="s">
        <v>112</v>
      </c>
      <c r="F26" s="3" t="s">
        <v>24</v>
      </c>
      <c r="G26" s="7" t="s">
        <v>22</v>
      </c>
      <c r="H26" s="24" t="s">
        <v>152</v>
      </c>
      <c r="I26" s="24">
        <v>2615772</v>
      </c>
      <c r="J26" s="7" t="s">
        <v>91</v>
      </c>
      <c r="K26" s="7">
        <v>14</v>
      </c>
      <c r="L26" s="11">
        <v>654</v>
      </c>
      <c r="M26" s="11">
        <v>0</v>
      </c>
      <c r="N26" s="11">
        <f t="shared" si="0"/>
        <v>654</v>
      </c>
    </row>
    <row r="27" spans="1:14" s="2" customFormat="1" ht="18">
      <c r="A27" s="73" t="s">
        <v>58</v>
      </c>
      <c r="B27" s="7" t="s">
        <v>20</v>
      </c>
      <c r="C27" s="34" t="s">
        <v>92</v>
      </c>
      <c r="D27" s="12" t="s">
        <v>159</v>
      </c>
      <c r="E27" s="7" t="s">
        <v>160</v>
      </c>
      <c r="F27" s="3" t="s">
        <v>24</v>
      </c>
      <c r="G27" s="7" t="s">
        <v>22</v>
      </c>
      <c r="H27" s="24" t="s">
        <v>151</v>
      </c>
      <c r="I27" s="24">
        <v>32649406</v>
      </c>
      <c r="J27" s="7" t="s">
        <v>91</v>
      </c>
      <c r="K27" s="7">
        <v>2</v>
      </c>
      <c r="L27" s="11">
        <v>20</v>
      </c>
      <c r="M27" s="11">
        <v>0</v>
      </c>
      <c r="N27" s="11">
        <f t="shared" si="0"/>
        <v>20</v>
      </c>
    </row>
    <row r="28" spans="1:14" s="2" customFormat="1" ht="18">
      <c r="A28" s="70" t="s">
        <v>59</v>
      </c>
      <c r="B28" s="7" t="s">
        <v>20</v>
      </c>
      <c r="C28" s="34" t="s">
        <v>87</v>
      </c>
      <c r="D28" s="12" t="s">
        <v>25</v>
      </c>
      <c r="E28" s="7" t="s">
        <v>161</v>
      </c>
      <c r="F28" s="19" t="s">
        <v>24</v>
      </c>
      <c r="G28" s="7" t="s">
        <v>22</v>
      </c>
      <c r="H28" s="24" t="s">
        <v>162</v>
      </c>
      <c r="I28" s="24">
        <v>91528231</v>
      </c>
      <c r="J28" s="7" t="s">
        <v>70</v>
      </c>
      <c r="K28" s="7">
        <v>11</v>
      </c>
      <c r="L28" s="11">
        <v>746</v>
      </c>
      <c r="M28" s="11">
        <v>904</v>
      </c>
      <c r="N28" s="11">
        <f t="shared" si="0"/>
        <v>1650</v>
      </c>
    </row>
    <row r="29" spans="1:14" s="2" customFormat="1" ht="18">
      <c r="A29" s="70" t="s">
        <v>60</v>
      </c>
      <c r="B29" s="7" t="s">
        <v>20</v>
      </c>
      <c r="C29" s="52" t="s">
        <v>20</v>
      </c>
      <c r="D29" s="53" t="s">
        <v>163</v>
      </c>
      <c r="E29" s="52" t="s">
        <v>22</v>
      </c>
      <c r="F29" s="52" t="s">
        <v>164</v>
      </c>
      <c r="G29" s="52" t="s">
        <v>89</v>
      </c>
      <c r="H29" s="54" t="s">
        <v>165</v>
      </c>
      <c r="I29" s="54">
        <v>93394881</v>
      </c>
      <c r="J29" s="52" t="s">
        <v>70</v>
      </c>
      <c r="K29" s="52">
        <v>9</v>
      </c>
      <c r="L29" s="52">
        <v>1322</v>
      </c>
      <c r="M29" s="52">
        <v>762</v>
      </c>
      <c r="N29" s="11">
        <f t="shared" si="0"/>
        <v>2084</v>
      </c>
    </row>
    <row r="30" spans="1:14" s="2" customFormat="1" ht="18.75" customHeight="1">
      <c r="A30" s="3" t="s">
        <v>61</v>
      </c>
      <c r="B30" s="7" t="s">
        <v>20</v>
      </c>
      <c r="C30" s="52" t="s">
        <v>20</v>
      </c>
      <c r="D30" s="53" t="s">
        <v>167</v>
      </c>
      <c r="E30" s="52" t="s">
        <v>34</v>
      </c>
      <c r="F30" s="52"/>
      <c r="G30" s="52" t="s">
        <v>24</v>
      </c>
      <c r="H30" s="54" t="s">
        <v>189</v>
      </c>
      <c r="I30" s="54" t="s">
        <v>190</v>
      </c>
      <c r="J30" s="52" t="s">
        <v>168</v>
      </c>
      <c r="K30" s="52">
        <v>5</v>
      </c>
      <c r="L30" s="55">
        <v>4931</v>
      </c>
      <c r="M30" s="52">
        <v>0</v>
      </c>
      <c r="N30" s="11">
        <f t="shared" si="0"/>
        <v>4931</v>
      </c>
    </row>
    <row r="31" spans="1:14" s="2" customFormat="1" ht="18">
      <c r="A31" s="70" t="s">
        <v>62</v>
      </c>
      <c r="B31" s="7" t="s">
        <v>20</v>
      </c>
      <c r="C31" s="52" t="s">
        <v>20</v>
      </c>
      <c r="D31" s="53" t="s">
        <v>87</v>
      </c>
      <c r="E31" s="52" t="s">
        <v>31</v>
      </c>
      <c r="F31" s="52" t="s">
        <v>166</v>
      </c>
      <c r="G31" s="52" t="s">
        <v>32</v>
      </c>
      <c r="H31" s="54" t="s">
        <v>188</v>
      </c>
      <c r="I31" s="54">
        <v>93022573</v>
      </c>
      <c r="J31" s="52" t="s">
        <v>70</v>
      </c>
      <c r="K31" s="52">
        <v>7</v>
      </c>
      <c r="L31" s="52">
        <v>305</v>
      </c>
      <c r="M31" s="52">
        <v>317</v>
      </c>
      <c r="N31" s="11">
        <f t="shared" si="0"/>
        <v>622</v>
      </c>
    </row>
    <row r="32" spans="1:14" s="2" customFormat="1" ht="18.75" customHeight="1">
      <c r="A32" s="73" t="s">
        <v>63</v>
      </c>
      <c r="B32" s="7" t="s">
        <v>20</v>
      </c>
      <c r="C32" s="52" t="s">
        <v>20</v>
      </c>
      <c r="D32" s="53" t="s">
        <v>169</v>
      </c>
      <c r="E32" s="52" t="s">
        <v>31</v>
      </c>
      <c r="F32" s="52"/>
      <c r="G32" s="52" t="s">
        <v>32</v>
      </c>
      <c r="H32" s="54" t="s">
        <v>191</v>
      </c>
      <c r="I32" s="54">
        <v>15240704</v>
      </c>
      <c r="J32" s="52" t="s">
        <v>91</v>
      </c>
      <c r="K32" s="52">
        <v>20</v>
      </c>
      <c r="L32" s="52">
        <v>8377</v>
      </c>
      <c r="M32" s="52">
        <v>0</v>
      </c>
      <c r="N32" s="11">
        <f t="shared" si="0"/>
        <v>8377</v>
      </c>
    </row>
    <row r="33" spans="1:14" s="6" customFormat="1" ht="18.75" customHeight="1">
      <c r="A33" s="73" t="s">
        <v>187</v>
      </c>
      <c r="B33" s="30" t="s">
        <v>20</v>
      </c>
      <c r="C33" s="52" t="s">
        <v>20</v>
      </c>
      <c r="D33" s="53" t="s">
        <v>192</v>
      </c>
      <c r="E33" s="52" t="s">
        <v>25</v>
      </c>
      <c r="F33" s="52" t="s">
        <v>193</v>
      </c>
      <c r="G33" s="52" t="s">
        <v>24</v>
      </c>
      <c r="H33" s="54" t="s">
        <v>194</v>
      </c>
      <c r="I33" s="56">
        <v>93418436</v>
      </c>
      <c r="J33" s="52" t="s">
        <v>91</v>
      </c>
      <c r="K33" s="52">
        <v>9</v>
      </c>
      <c r="L33" s="52">
        <v>342</v>
      </c>
      <c r="M33" s="52">
        <v>0</v>
      </c>
      <c r="N33" s="11">
        <f t="shared" si="0"/>
        <v>342</v>
      </c>
    </row>
    <row r="34" spans="1:14" s="6" customFormat="1" ht="18.75" customHeight="1">
      <c r="A34" s="74" t="s">
        <v>196</v>
      </c>
      <c r="B34" s="58" t="s">
        <v>20</v>
      </c>
      <c r="C34" s="57" t="s">
        <v>20</v>
      </c>
      <c r="D34" s="59" t="s">
        <v>197</v>
      </c>
      <c r="E34" s="58" t="s">
        <v>34</v>
      </c>
      <c r="F34" s="58"/>
      <c r="G34" s="58" t="s">
        <v>24</v>
      </c>
      <c r="H34" s="60" t="s">
        <v>201</v>
      </c>
      <c r="I34" s="61"/>
      <c r="J34" s="65" t="s">
        <v>91</v>
      </c>
      <c r="K34" s="58">
        <v>41</v>
      </c>
      <c r="L34" s="62">
        <v>11000</v>
      </c>
      <c r="M34" s="62"/>
      <c r="N34" s="63">
        <f t="shared" si="0"/>
        <v>11000</v>
      </c>
    </row>
    <row r="35" spans="1:14" s="6" customFormat="1" ht="18.75" customHeight="1">
      <c r="A35" s="74" t="s">
        <v>198</v>
      </c>
      <c r="B35" s="58" t="s">
        <v>20</v>
      </c>
      <c r="C35" s="57" t="s">
        <v>20</v>
      </c>
      <c r="D35" s="59" t="s">
        <v>199</v>
      </c>
      <c r="E35" s="58" t="s">
        <v>34</v>
      </c>
      <c r="F35" s="58"/>
      <c r="G35" s="58" t="s">
        <v>200</v>
      </c>
      <c r="H35" s="60"/>
      <c r="I35" s="61"/>
      <c r="J35" s="65" t="s">
        <v>91</v>
      </c>
      <c r="K35" s="58">
        <v>14</v>
      </c>
      <c r="L35" s="62">
        <v>3700</v>
      </c>
      <c r="M35" s="62"/>
      <c r="N35" s="63">
        <f t="shared" si="0"/>
        <v>3700</v>
      </c>
    </row>
    <row r="36" spans="1:14" s="6" customFormat="1" ht="18.75" customHeight="1">
      <c r="A36" s="38"/>
      <c r="B36" s="39"/>
      <c r="C36" s="40"/>
      <c r="D36" s="41"/>
      <c r="E36" s="39"/>
      <c r="F36" s="39"/>
      <c r="G36" s="39"/>
      <c r="H36" s="42"/>
      <c r="I36" s="43"/>
      <c r="J36" s="39"/>
      <c r="K36" s="66">
        <f>SUM(K5:K35)</f>
        <v>531</v>
      </c>
      <c r="L36" s="67">
        <f>SUM(L5:L35)</f>
        <v>306327</v>
      </c>
      <c r="M36" s="67">
        <f>SUM(M5:M34)</f>
        <v>163943</v>
      </c>
      <c r="N36" s="67">
        <f>SUM(N5:N34)</f>
        <v>466570</v>
      </c>
    </row>
    <row r="38" spans="1:14" ht="18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5" t="s">
        <v>12</v>
      </c>
      <c r="M38" s="5" t="s">
        <v>15</v>
      </c>
      <c r="N38" s="5" t="s">
        <v>18</v>
      </c>
    </row>
    <row r="39" spans="1:14" ht="18">
      <c r="A39" s="75" t="s">
        <v>173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5" t="s">
        <v>13</v>
      </c>
      <c r="M39" s="5" t="s">
        <v>16</v>
      </c>
      <c r="N39" s="5" t="s">
        <v>19</v>
      </c>
    </row>
    <row r="40" spans="1:14" ht="18">
      <c r="A40" s="4" t="s">
        <v>1</v>
      </c>
      <c r="B40" s="4" t="s">
        <v>2</v>
      </c>
      <c r="C40" s="31" t="s">
        <v>3</v>
      </c>
      <c r="D40" s="4" t="s">
        <v>4</v>
      </c>
      <c r="E40" s="4" t="s">
        <v>5</v>
      </c>
      <c r="F40" s="4" t="s">
        <v>6</v>
      </c>
      <c r="G40" s="4" t="s">
        <v>7</v>
      </c>
      <c r="H40" s="4" t="s">
        <v>8</v>
      </c>
      <c r="I40" s="4" t="s">
        <v>9</v>
      </c>
      <c r="J40" s="4" t="s">
        <v>10</v>
      </c>
      <c r="K40" s="4" t="s">
        <v>11</v>
      </c>
      <c r="L40" s="5" t="s">
        <v>14</v>
      </c>
      <c r="M40" s="5" t="s">
        <v>17</v>
      </c>
      <c r="N40" s="8"/>
    </row>
    <row r="41" spans="1:14">
      <c r="A41" s="68">
        <v>1</v>
      </c>
      <c r="B41" s="3" t="s">
        <v>113</v>
      </c>
      <c r="C41" s="35" t="s">
        <v>114</v>
      </c>
      <c r="D41" s="3" t="s">
        <v>21</v>
      </c>
      <c r="E41" s="3"/>
      <c r="F41" s="3" t="s">
        <v>24</v>
      </c>
      <c r="G41" s="3" t="s">
        <v>22</v>
      </c>
      <c r="H41" s="22" t="s">
        <v>115</v>
      </c>
      <c r="I41" s="22">
        <v>269826</v>
      </c>
      <c r="J41" s="3" t="s">
        <v>67</v>
      </c>
      <c r="K41" s="3">
        <v>14</v>
      </c>
      <c r="L41" s="11">
        <v>1</v>
      </c>
      <c r="M41" s="11">
        <v>0</v>
      </c>
      <c r="N41" s="11">
        <f>SUM(L41:M41)</f>
        <v>1</v>
      </c>
    </row>
    <row r="42" spans="1:14">
      <c r="A42" s="68">
        <v>2</v>
      </c>
      <c r="B42" s="3" t="s">
        <v>113</v>
      </c>
      <c r="C42" s="35" t="s">
        <v>116</v>
      </c>
      <c r="D42" s="3" t="s">
        <v>21</v>
      </c>
      <c r="E42" s="3"/>
      <c r="F42" s="3" t="s">
        <v>24</v>
      </c>
      <c r="G42" s="3" t="s">
        <v>22</v>
      </c>
      <c r="H42" s="22" t="s">
        <v>117</v>
      </c>
      <c r="I42" s="22">
        <v>93394703</v>
      </c>
      <c r="J42" s="3" t="s">
        <v>67</v>
      </c>
      <c r="K42" s="3">
        <v>14</v>
      </c>
      <c r="L42" s="11">
        <v>1785</v>
      </c>
      <c r="M42" s="11">
        <v>11367</v>
      </c>
      <c r="N42" s="11">
        <f>SUM(L42:M42)</f>
        <v>13152</v>
      </c>
    </row>
    <row r="45" spans="1:14" ht="18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5" t="s">
        <v>12</v>
      </c>
      <c r="M45" s="5" t="s">
        <v>15</v>
      </c>
      <c r="N45" s="5" t="s">
        <v>18</v>
      </c>
    </row>
    <row r="46" spans="1:14" ht="18">
      <c r="A46" s="75" t="s">
        <v>174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5" t="s">
        <v>13</v>
      </c>
      <c r="M46" s="5" t="s">
        <v>16</v>
      </c>
      <c r="N46" s="5" t="s">
        <v>19</v>
      </c>
    </row>
    <row r="47" spans="1:14" ht="18">
      <c r="A47" s="4" t="s">
        <v>1</v>
      </c>
      <c r="B47" s="4" t="s">
        <v>2</v>
      </c>
      <c r="C47" s="31" t="s">
        <v>3</v>
      </c>
      <c r="D47" s="4" t="s">
        <v>4</v>
      </c>
      <c r="E47" s="4" t="s">
        <v>5</v>
      </c>
      <c r="F47" s="4" t="s">
        <v>6</v>
      </c>
      <c r="G47" s="4" t="s">
        <v>7</v>
      </c>
      <c r="H47" s="4" t="s">
        <v>8</v>
      </c>
      <c r="I47" s="4" t="s">
        <v>9</v>
      </c>
      <c r="J47" s="4" t="s">
        <v>10</v>
      </c>
      <c r="K47" s="4" t="s">
        <v>11</v>
      </c>
      <c r="L47" s="5" t="s">
        <v>14</v>
      </c>
      <c r="M47" s="5" t="s">
        <v>17</v>
      </c>
      <c r="N47" s="8"/>
    </row>
    <row r="48" spans="1:14" ht="15.75" thickBot="1">
      <c r="A48" s="68">
        <v>1</v>
      </c>
      <c r="B48" s="3" t="s">
        <v>118</v>
      </c>
      <c r="C48" s="35" t="s">
        <v>116</v>
      </c>
      <c r="D48" s="3" t="s">
        <v>25</v>
      </c>
      <c r="E48" s="3"/>
      <c r="F48" s="3" t="s">
        <v>24</v>
      </c>
      <c r="G48" s="3" t="s">
        <v>22</v>
      </c>
      <c r="H48" s="9" t="s">
        <v>119</v>
      </c>
      <c r="I48" s="9">
        <v>71915020</v>
      </c>
      <c r="J48" s="3" t="s">
        <v>67</v>
      </c>
      <c r="K48" s="3">
        <v>14</v>
      </c>
      <c r="L48" s="25">
        <v>3796</v>
      </c>
      <c r="M48" s="11">
        <v>10044</v>
      </c>
      <c r="N48" s="11">
        <f>SUM(L48:M48)</f>
        <v>13840</v>
      </c>
    </row>
    <row r="49" spans="1:14">
      <c r="A49" s="13"/>
      <c r="B49" s="14"/>
      <c r="C49" s="36"/>
      <c r="D49" s="14"/>
      <c r="E49" s="14"/>
      <c r="F49" s="14"/>
      <c r="G49" s="14"/>
      <c r="H49" s="15"/>
      <c r="I49" s="15"/>
      <c r="J49" s="14"/>
      <c r="K49" s="14"/>
      <c r="L49" s="26"/>
    </row>
    <row r="50" spans="1:14" s="1" customFormat="1">
      <c r="A50" s="13"/>
      <c r="B50" s="14"/>
      <c r="C50" s="36"/>
      <c r="D50" s="14"/>
      <c r="E50" s="14"/>
      <c r="F50" s="14"/>
      <c r="G50" s="14"/>
      <c r="H50" s="15"/>
      <c r="I50" s="15"/>
      <c r="J50" s="14"/>
      <c r="K50" s="14"/>
      <c r="L50" s="27"/>
      <c r="M50" s="16"/>
      <c r="N50" s="16"/>
    </row>
    <row r="51" spans="1:14" ht="18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5" t="s">
        <v>12</v>
      </c>
      <c r="M51" s="5" t="s">
        <v>15</v>
      </c>
      <c r="N51" s="5" t="s">
        <v>18</v>
      </c>
    </row>
    <row r="52" spans="1:14" ht="18">
      <c r="A52" s="75" t="s">
        <v>175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5" t="s">
        <v>13</v>
      </c>
      <c r="M52" s="5" t="s">
        <v>16</v>
      </c>
      <c r="N52" s="5" t="s">
        <v>19</v>
      </c>
    </row>
    <row r="53" spans="1:14" ht="18">
      <c r="A53" s="4" t="s">
        <v>1</v>
      </c>
      <c r="B53" s="4" t="s">
        <v>2</v>
      </c>
      <c r="C53" s="31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5" t="s">
        <v>14</v>
      </c>
      <c r="M53" s="5" t="s">
        <v>17</v>
      </c>
      <c r="N53" s="8"/>
    </row>
    <row r="54" spans="1:14">
      <c r="A54" s="72">
        <v>1</v>
      </c>
      <c r="B54" s="3" t="s">
        <v>120</v>
      </c>
      <c r="C54" s="35" t="s">
        <v>121</v>
      </c>
      <c r="D54" s="3" t="s">
        <v>33</v>
      </c>
      <c r="E54" s="3"/>
      <c r="F54" s="3" t="s">
        <v>24</v>
      </c>
      <c r="G54" s="3" t="s">
        <v>22</v>
      </c>
      <c r="H54" s="9" t="s">
        <v>122</v>
      </c>
      <c r="I54" s="9">
        <v>90046541</v>
      </c>
      <c r="J54" s="3" t="s">
        <v>91</v>
      </c>
      <c r="K54" s="3">
        <v>11</v>
      </c>
      <c r="L54" s="11">
        <v>11440</v>
      </c>
      <c r="M54" s="11">
        <v>0</v>
      </c>
      <c r="N54" s="11">
        <f>SUM(L54:M54)</f>
        <v>11440</v>
      </c>
    </row>
    <row r="57" spans="1:14" ht="18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5" t="s">
        <v>12</v>
      </c>
      <c r="M57" s="5" t="s">
        <v>15</v>
      </c>
      <c r="N57" s="5" t="s">
        <v>18</v>
      </c>
    </row>
    <row r="58" spans="1:14" ht="18">
      <c r="A58" s="75" t="s">
        <v>176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5" t="s">
        <v>13</v>
      </c>
      <c r="M58" s="5" t="s">
        <v>16</v>
      </c>
      <c r="N58" s="5" t="s">
        <v>19</v>
      </c>
    </row>
    <row r="59" spans="1:14" ht="18">
      <c r="A59" s="4" t="s">
        <v>1</v>
      </c>
      <c r="B59" s="4" t="s">
        <v>2</v>
      </c>
      <c r="C59" s="31" t="s">
        <v>3</v>
      </c>
      <c r="D59" s="4" t="s">
        <v>4</v>
      </c>
      <c r="E59" s="4" t="s">
        <v>5</v>
      </c>
      <c r="F59" s="4" t="s">
        <v>6</v>
      </c>
      <c r="G59" s="4" t="s">
        <v>7</v>
      </c>
      <c r="H59" s="4" t="s">
        <v>8</v>
      </c>
      <c r="I59" s="4" t="s">
        <v>9</v>
      </c>
      <c r="J59" s="4" t="s">
        <v>10</v>
      </c>
      <c r="K59" s="4" t="s">
        <v>11</v>
      </c>
      <c r="L59" s="5" t="s">
        <v>14</v>
      </c>
      <c r="M59" s="5" t="s">
        <v>17</v>
      </c>
      <c r="N59" s="8"/>
    </row>
    <row r="60" spans="1:14">
      <c r="A60" s="69">
        <v>1</v>
      </c>
      <c r="B60" s="3" t="s">
        <v>123</v>
      </c>
      <c r="C60" s="35" t="s">
        <v>124</v>
      </c>
      <c r="D60" s="3" t="s">
        <v>125</v>
      </c>
      <c r="E60" s="3" t="s">
        <v>126</v>
      </c>
      <c r="F60" s="3" t="s">
        <v>24</v>
      </c>
      <c r="G60" s="3" t="s">
        <v>22</v>
      </c>
      <c r="H60" s="9" t="s">
        <v>127</v>
      </c>
      <c r="I60" s="9">
        <v>142527</v>
      </c>
      <c r="J60" s="3" t="s">
        <v>67</v>
      </c>
      <c r="K60" s="3">
        <v>14</v>
      </c>
      <c r="L60" s="11">
        <v>325</v>
      </c>
      <c r="M60" s="11">
        <v>598</v>
      </c>
      <c r="N60" s="11">
        <f>SUM(L60:M60)</f>
        <v>923</v>
      </c>
    </row>
    <row r="63" spans="1:14" ht="18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5" t="s">
        <v>12</v>
      </c>
      <c r="M63" s="5" t="s">
        <v>15</v>
      </c>
      <c r="N63" s="5" t="s">
        <v>18</v>
      </c>
    </row>
    <row r="64" spans="1:14" ht="18">
      <c r="A64" s="75" t="s">
        <v>177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5" t="s">
        <v>13</v>
      </c>
      <c r="M64" s="5" t="s">
        <v>16</v>
      </c>
      <c r="N64" s="5" t="s">
        <v>19</v>
      </c>
    </row>
    <row r="65" spans="1:14" ht="18">
      <c r="A65" s="4" t="s">
        <v>1</v>
      </c>
      <c r="B65" s="4" t="s">
        <v>2</v>
      </c>
      <c r="C65" s="31" t="s">
        <v>3</v>
      </c>
      <c r="D65" s="4" t="s">
        <v>4</v>
      </c>
      <c r="E65" s="4" t="s">
        <v>5</v>
      </c>
      <c r="F65" s="4" t="s">
        <v>6</v>
      </c>
      <c r="G65" s="4" t="s">
        <v>7</v>
      </c>
      <c r="H65" s="4" t="s">
        <v>8</v>
      </c>
      <c r="I65" s="4" t="s">
        <v>9</v>
      </c>
      <c r="J65" s="4" t="s">
        <v>10</v>
      </c>
      <c r="K65" s="4" t="s">
        <v>11</v>
      </c>
      <c r="L65" s="5" t="s">
        <v>14</v>
      </c>
      <c r="M65" s="5" t="s">
        <v>17</v>
      </c>
      <c r="N65" s="8"/>
    </row>
    <row r="66" spans="1:14">
      <c r="A66" s="69">
        <v>1</v>
      </c>
      <c r="B66" s="3" t="s">
        <v>128</v>
      </c>
      <c r="C66" s="35" t="s">
        <v>129</v>
      </c>
      <c r="D66" s="3" t="s">
        <v>22</v>
      </c>
      <c r="E66" s="3"/>
      <c r="F66" s="3" t="s">
        <v>24</v>
      </c>
      <c r="G66" s="3" t="s">
        <v>22</v>
      </c>
      <c r="H66" s="9" t="s">
        <v>130</v>
      </c>
      <c r="I66" s="9">
        <v>291975</v>
      </c>
      <c r="J66" s="3" t="s">
        <v>67</v>
      </c>
      <c r="K66" s="3">
        <v>14</v>
      </c>
      <c r="L66" s="11">
        <v>763</v>
      </c>
      <c r="M66" s="11">
        <v>1858</v>
      </c>
      <c r="N66" s="11">
        <f>SUM(L66:M66)</f>
        <v>2621</v>
      </c>
    </row>
    <row r="69" spans="1:14" ht="18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5" t="s">
        <v>12</v>
      </c>
      <c r="M69" s="5" t="s">
        <v>15</v>
      </c>
      <c r="N69" s="5" t="s">
        <v>18</v>
      </c>
    </row>
    <row r="70" spans="1:14" ht="18">
      <c r="A70" s="75" t="s">
        <v>178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5" t="s">
        <v>13</v>
      </c>
      <c r="M70" s="5" t="s">
        <v>16</v>
      </c>
      <c r="N70" s="5" t="s">
        <v>19</v>
      </c>
    </row>
    <row r="71" spans="1:14" ht="18">
      <c r="A71" s="18" t="s">
        <v>1</v>
      </c>
      <c r="B71" s="18" t="s">
        <v>2</v>
      </c>
      <c r="C71" s="31" t="s">
        <v>3</v>
      </c>
      <c r="D71" s="18" t="s">
        <v>4</v>
      </c>
      <c r="E71" s="18" t="s">
        <v>5</v>
      </c>
      <c r="F71" s="18" t="s">
        <v>6</v>
      </c>
      <c r="G71" s="18" t="s">
        <v>7</v>
      </c>
      <c r="H71" s="18" t="s">
        <v>8</v>
      </c>
      <c r="I71" s="18" t="s">
        <v>9</v>
      </c>
      <c r="J71" s="18" t="s">
        <v>10</v>
      </c>
      <c r="K71" s="18" t="s">
        <v>11</v>
      </c>
      <c r="L71" s="5" t="s">
        <v>14</v>
      </c>
      <c r="M71" s="5" t="s">
        <v>17</v>
      </c>
      <c r="N71" s="8"/>
    </row>
    <row r="72" spans="1:14">
      <c r="A72" s="72">
        <v>1</v>
      </c>
      <c r="B72" s="3" t="s">
        <v>170</v>
      </c>
      <c r="C72" s="35" t="s">
        <v>129</v>
      </c>
      <c r="D72" s="3" t="s">
        <v>171</v>
      </c>
      <c r="E72" s="3"/>
      <c r="F72" s="3" t="s">
        <v>24</v>
      </c>
      <c r="G72" s="3" t="s">
        <v>22</v>
      </c>
      <c r="H72" s="9" t="s">
        <v>172</v>
      </c>
      <c r="I72" s="9">
        <v>13729247</v>
      </c>
      <c r="J72" s="3" t="s">
        <v>91</v>
      </c>
      <c r="K72" s="3">
        <v>14</v>
      </c>
      <c r="L72" s="11">
        <v>3648</v>
      </c>
      <c r="M72" s="11">
        <v>0</v>
      </c>
      <c r="N72" s="11">
        <f>SUM(L72:M72)</f>
        <v>3648</v>
      </c>
    </row>
    <row r="73" spans="1:14">
      <c r="A73" s="28"/>
      <c r="B73" s="14"/>
      <c r="C73" s="36"/>
      <c r="D73" s="14"/>
      <c r="E73" s="14"/>
      <c r="F73" s="14"/>
      <c r="G73" s="14"/>
      <c r="H73" s="15"/>
      <c r="I73" s="15"/>
      <c r="J73" s="14"/>
      <c r="K73" s="14"/>
      <c r="L73" s="16"/>
      <c r="M73" s="16"/>
      <c r="N73" s="16"/>
    </row>
    <row r="75" spans="1:14" ht="18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5" t="s">
        <v>12</v>
      </c>
      <c r="M75" s="5" t="s">
        <v>15</v>
      </c>
      <c r="N75" s="5" t="s">
        <v>18</v>
      </c>
    </row>
    <row r="76" spans="1:14" ht="18">
      <c r="A76" s="75" t="s">
        <v>179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5" t="s">
        <v>13</v>
      </c>
      <c r="M76" s="5" t="s">
        <v>16</v>
      </c>
      <c r="N76" s="5" t="s">
        <v>19</v>
      </c>
    </row>
    <row r="77" spans="1:14" ht="18">
      <c r="A77" s="4" t="s">
        <v>1</v>
      </c>
      <c r="B77" s="4" t="s">
        <v>2</v>
      </c>
      <c r="C77" s="31" t="s">
        <v>3</v>
      </c>
      <c r="D77" s="4" t="s">
        <v>4</v>
      </c>
      <c r="E77" s="4" t="s">
        <v>5</v>
      </c>
      <c r="F77" s="4" t="s">
        <v>6</v>
      </c>
      <c r="G77" s="4" t="s">
        <v>7</v>
      </c>
      <c r="H77" s="4" t="s">
        <v>8</v>
      </c>
      <c r="I77" s="4" t="s">
        <v>9</v>
      </c>
      <c r="J77" s="4" t="s">
        <v>10</v>
      </c>
      <c r="K77" s="4" t="s">
        <v>11</v>
      </c>
      <c r="L77" s="5" t="s">
        <v>14</v>
      </c>
      <c r="M77" s="5" t="s">
        <v>17</v>
      </c>
      <c r="N77" s="8"/>
    </row>
    <row r="78" spans="1:14">
      <c r="A78" s="69">
        <v>1</v>
      </c>
      <c r="B78" s="3" t="s">
        <v>131</v>
      </c>
      <c r="C78" s="35" t="s">
        <v>131</v>
      </c>
      <c r="D78" s="3" t="s">
        <v>26</v>
      </c>
      <c r="E78" s="3" t="s">
        <v>83</v>
      </c>
      <c r="F78" s="3" t="s">
        <v>24</v>
      </c>
      <c r="G78" s="3" t="s">
        <v>22</v>
      </c>
      <c r="H78" s="9" t="s">
        <v>132</v>
      </c>
      <c r="I78" s="9">
        <v>147653</v>
      </c>
      <c r="J78" s="3" t="s">
        <v>67</v>
      </c>
      <c r="K78" s="3">
        <v>18</v>
      </c>
      <c r="L78" s="11">
        <v>3942</v>
      </c>
      <c r="M78" s="11">
        <v>9941</v>
      </c>
      <c r="N78" s="11">
        <f>SUM(L78:M78)</f>
        <v>13883</v>
      </c>
    </row>
    <row r="81" spans="1:14" ht="18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5" t="s">
        <v>12</v>
      </c>
      <c r="M81" s="5" t="s">
        <v>15</v>
      </c>
      <c r="N81" s="5" t="s">
        <v>18</v>
      </c>
    </row>
    <row r="82" spans="1:14" ht="18">
      <c r="A82" s="75" t="s">
        <v>180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5" t="s">
        <v>13</v>
      </c>
      <c r="M82" s="5" t="s">
        <v>16</v>
      </c>
      <c r="N82" s="5" t="s">
        <v>19</v>
      </c>
    </row>
    <row r="83" spans="1:14" ht="18">
      <c r="A83" s="4" t="s">
        <v>1</v>
      </c>
      <c r="B83" s="4" t="s">
        <v>2</v>
      </c>
      <c r="C83" s="31" t="s">
        <v>3</v>
      </c>
      <c r="D83" s="4" t="s">
        <v>4</v>
      </c>
      <c r="E83" s="4" t="s">
        <v>5</v>
      </c>
      <c r="F83" s="4" t="s">
        <v>6</v>
      </c>
      <c r="G83" s="4" t="s">
        <v>7</v>
      </c>
      <c r="H83" s="4" t="s">
        <v>8</v>
      </c>
      <c r="I83" s="4" t="s">
        <v>9</v>
      </c>
      <c r="J83" s="4" t="s">
        <v>10</v>
      </c>
      <c r="K83" s="4" t="s">
        <v>11</v>
      </c>
      <c r="L83" s="5" t="s">
        <v>14</v>
      </c>
      <c r="M83" s="5" t="s">
        <v>17</v>
      </c>
      <c r="N83" s="8"/>
    </row>
    <row r="84" spans="1:14">
      <c r="A84" s="69">
        <v>1</v>
      </c>
      <c r="B84" s="3" t="s">
        <v>133</v>
      </c>
      <c r="C84" s="35" t="s">
        <v>134</v>
      </c>
      <c r="D84" s="29" t="s">
        <v>29</v>
      </c>
      <c r="E84" s="3"/>
      <c r="F84" s="3" t="s">
        <v>27</v>
      </c>
      <c r="G84" s="3" t="s">
        <v>135</v>
      </c>
      <c r="H84" s="9" t="s">
        <v>136</v>
      </c>
      <c r="I84" s="9">
        <v>291970</v>
      </c>
      <c r="J84" s="3" t="s">
        <v>67</v>
      </c>
      <c r="K84" s="3">
        <v>14</v>
      </c>
      <c r="L84" s="11">
        <v>277</v>
      </c>
      <c r="M84" s="11">
        <v>1028</v>
      </c>
      <c r="N84" s="11">
        <f>SUM(L84:M84)</f>
        <v>1305</v>
      </c>
    </row>
    <row r="87" spans="1:14" ht="18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5" t="s">
        <v>12</v>
      </c>
      <c r="M87" s="5" t="s">
        <v>15</v>
      </c>
      <c r="N87" s="5" t="s">
        <v>18</v>
      </c>
    </row>
    <row r="88" spans="1:14" ht="18">
      <c r="A88" s="75" t="s">
        <v>181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5" t="s">
        <v>13</v>
      </c>
      <c r="M88" s="5" t="s">
        <v>16</v>
      </c>
      <c r="N88" s="5" t="s">
        <v>19</v>
      </c>
    </row>
    <row r="89" spans="1:14" ht="18">
      <c r="A89" s="4" t="s">
        <v>1</v>
      </c>
      <c r="B89" s="4" t="s">
        <v>2</v>
      </c>
      <c r="C89" s="31" t="s">
        <v>3</v>
      </c>
      <c r="D89" s="4" t="s">
        <v>4</v>
      </c>
      <c r="E89" s="4" t="s">
        <v>5</v>
      </c>
      <c r="F89" s="4" t="s">
        <v>6</v>
      </c>
      <c r="G89" s="4" t="s">
        <v>7</v>
      </c>
      <c r="H89" s="4" t="s">
        <v>8</v>
      </c>
      <c r="I89" s="4" t="s">
        <v>9</v>
      </c>
      <c r="J89" s="4" t="s">
        <v>10</v>
      </c>
      <c r="K89" s="4" t="s">
        <v>11</v>
      </c>
      <c r="L89" s="5" t="s">
        <v>14</v>
      </c>
      <c r="M89" s="5" t="s">
        <v>17</v>
      </c>
      <c r="N89" s="8"/>
    </row>
    <row r="90" spans="1:14">
      <c r="A90" s="69">
        <v>1</v>
      </c>
      <c r="B90" s="3" t="s">
        <v>137</v>
      </c>
      <c r="C90" s="35" t="s">
        <v>138</v>
      </c>
      <c r="D90" s="3" t="s">
        <v>22</v>
      </c>
      <c r="E90" s="3"/>
      <c r="F90" s="3" t="s">
        <v>24</v>
      </c>
      <c r="G90" s="3" t="s">
        <v>22</v>
      </c>
      <c r="H90" s="9" t="s">
        <v>139</v>
      </c>
      <c r="I90" s="9">
        <v>269823</v>
      </c>
      <c r="J90" s="3" t="s">
        <v>67</v>
      </c>
      <c r="K90" s="3">
        <v>14</v>
      </c>
      <c r="L90" s="11">
        <v>8553</v>
      </c>
      <c r="M90" s="11">
        <v>15645</v>
      </c>
      <c r="N90" s="11">
        <f>SUM(L90:M90)</f>
        <v>24198</v>
      </c>
    </row>
    <row r="91" spans="1:14">
      <c r="A91" s="69">
        <v>2</v>
      </c>
      <c r="B91" s="3" t="s">
        <v>137</v>
      </c>
      <c r="C91" s="35" t="s">
        <v>138</v>
      </c>
      <c r="D91" s="3" t="s">
        <v>22</v>
      </c>
      <c r="E91" s="3"/>
      <c r="F91" s="3" t="s">
        <v>24</v>
      </c>
      <c r="G91" s="3" t="s">
        <v>22</v>
      </c>
      <c r="H91" s="9" t="s">
        <v>140</v>
      </c>
      <c r="I91" s="9">
        <v>80291101</v>
      </c>
      <c r="J91" s="3" t="s">
        <v>67</v>
      </c>
      <c r="K91" s="3">
        <v>4</v>
      </c>
      <c r="L91" s="11">
        <v>202</v>
      </c>
      <c r="M91" s="11">
        <v>479</v>
      </c>
      <c r="N91" s="11">
        <f>SUM(L91:M91)</f>
        <v>681</v>
      </c>
    </row>
    <row r="94" spans="1:14" ht="18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5" t="s">
        <v>12</v>
      </c>
      <c r="M94" s="5" t="s">
        <v>15</v>
      </c>
      <c r="N94" s="5" t="s">
        <v>18</v>
      </c>
    </row>
    <row r="95" spans="1:14" ht="18">
      <c r="A95" s="75" t="s">
        <v>182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5" t="s">
        <v>13</v>
      </c>
      <c r="M95" s="5" t="s">
        <v>16</v>
      </c>
      <c r="N95" s="5" t="s">
        <v>19</v>
      </c>
    </row>
    <row r="96" spans="1:14" ht="18">
      <c r="A96" s="4" t="s">
        <v>1</v>
      </c>
      <c r="B96" s="4" t="s">
        <v>2</v>
      </c>
      <c r="C96" s="31" t="s">
        <v>3</v>
      </c>
      <c r="D96" s="4" t="s">
        <v>4</v>
      </c>
      <c r="E96" s="4" t="s">
        <v>5</v>
      </c>
      <c r="F96" s="4" t="s">
        <v>6</v>
      </c>
      <c r="G96" s="4" t="s">
        <v>7</v>
      </c>
      <c r="H96" s="4" t="s">
        <v>8</v>
      </c>
      <c r="I96" s="4" t="s">
        <v>9</v>
      </c>
      <c r="J96" s="4" t="s">
        <v>10</v>
      </c>
      <c r="K96" s="4" t="s">
        <v>11</v>
      </c>
      <c r="L96" s="5" t="s">
        <v>14</v>
      </c>
      <c r="M96" s="5" t="s">
        <v>17</v>
      </c>
      <c r="N96" s="8"/>
    </row>
    <row r="97" spans="1:14">
      <c r="A97" s="69">
        <v>1</v>
      </c>
      <c r="B97" s="3" t="s">
        <v>141</v>
      </c>
      <c r="C97" s="35" t="s">
        <v>138</v>
      </c>
      <c r="D97" s="3" t="s">
        <v>76</v>
      </c>
      <c r="E97" s="3"/>
      <c r="F97" s="3" t="s">
        <v>24</v>
      </c>
      <c r="G97" s="3" t="s">
        <v>22</v>
      </c>
      <c r="H97" s="9" t="s">
        <v>142</v>
      </c>
      <c r="I97" s="9">
        <v>91276999</v>
      </c>
      <c r="J97" s="3" t="s">
        <v>67</v>
      </c>
      <c r="K97" s="3">
        <v>14</v>
      </c>
      <c r="L97" s="11">
        <v>2502</v>
      </c>
      <c r="M97" s="11">
        <v>4077</v>
      </c>
      <c r="N97" s="11">
        <f>SUM(L97:M97)</f>
        <v>6579</v>
      </c>
    </row>
    <row r="100" spans="1:14" ht="18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5" t="s">
        <v>12</v>
      </c>
      <c r="M100" s="5" t="s">
        <v>15</v>
      </c>
      <c r="N100" s="5" t="s">
        <v>18</v>
      </c>
    </row>
    <row r="101" spans="1:14" ht="18">
      <c r="A101" s="75" t="s">
        <v>183</v>
      </c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5" t="s">
        <v>13</v>
      </c>
      <c r="M101" s="5" t="s">
        <v>16</v>
      </c>
      <c r="N101" s="5" t="s">
        <v>19</v>
      </c>
    </row>
    <row r="102" spans="1:14" ht="18">
      <c r="A102" s="4" t="s">
        <v>1</v>
      </c>
      <c r="B102" s="4" t="s">
        <v>2</v>
      </c>
      <c r="C102" s="31" t="s">
        <v>3</v>
      </c>
      <c r="D102" s="4" t="s">
        <v>4</v>
      </c>
      <c r="E102" s="4" t="s">
        <v>5</v>
      </c>
      <c r="F102" s="4" t="s">
        <v>6</v>
      </c>
      <c r="G102" s="4" t="s">
        <v>7</v>
      </c>
      <c r="H102" s="4" t="s">
        <v>8</v>
      </c>
      <c r="I102" s="4" t="s">
        <v>9</v>
      </c>
      <c r="J102" s="4" t="s">
        <v>10</v>
      </c>
      <c r="K102" s="4" t="s">
        <v>11</v>
      </c>
      <c r="L102" s="5" t="s">
        <v>14</v>
      </c>
      <c r="M102" s="5" t="s">
        <v>17</v>
      </c>
      <c r="N102" s="8"/>
    </row>
    <row r="103" spans="1:14">
      <c r="A103" s="69">
        <v>1</v>
      </c>
      <c r="B103" s="3" t="s">
        <v>143</v>
      </c>
      <c r="C103" s="35" t="s">
        <v>138</v>
      </c>
      <c r="D103" s="3" t="s">
        <v>25</v>
      </c>
      <c r="E103" s="3"/>
      <c r="F103" s="3" t="s">
        <v>24</v>
      </c>
      <c r="G103" s="3" t="s">
        <v>22</v>
      </c>
      <c r="H103" s="9" t="s">
        <v>144</v>
      </c>
      <c r="I103" s="9">
        <v>90046431</v>
      </c>
      <c r="J103" s="3" t="s">
        <v>67</v>
      </c>
      <c r="K103" s="3">
        <v>22</v>
      </c>
      <c r="L103" s="11">
        <v>8978</v>
      </c>
      <c r="M103" s="11">
        <v>16058</v>
      </c>
      <c r="N103" s="11">
        <f>SUM(L103:M103)</f>
        <v>25036</v>
      </c>
    </row>
    <row r="106" spans="1:14" ht="18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5" t="s">
        <v>12</v>
      </c>
      <c r="M106" s="5" t="s">
        <v>15</v>
      </c>
      <c r="N106" s="5" t="s">
        <v>18</v>
      </c>
    </row>
    <row r="107" spans="1:14" ht="18">
      <c r="A107" s="75" t="s">
        <v>184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5" t="s">
        <v>13</v>
      </c>
      <c r="M107" s="5" t="s">
        <v>16</v>
      </c>
      <c r="N107" s="5" t="s">
        <v>19</v>
      </c>
    </row>
    <row r="108" spans="1:14" ht="18">
      <c r="A108" s="4" t="s">
        <v>1</v>
      </c>
      <c r="B108" s="4" t="s">
        <v>2</v>
      </c>
      <c r="C108" s="31" t="s">
        <v>3</v>
      </c>
      <c r="D108" s="4" t="s">
        <v>4</v>
      </c>
      <c r="E108" s="4" t="s">
        <v>5</v>
      </c>
      <c r="F108" s="4" t="s">
        <v>6</v>
      </c>
      <c r="G108" s="4" t="s">
        <v>7</v>
      </c>
      <c r="H108" s="4" t="s">
        <v>8</v>
      </c>
      <c r="I108" s="4" t="s">
        <v>9</v>
      </c>
      <c r="J108" s="4" t="s">
        <v>10</v>
      </c>
      <c r="K108" s="4" t="s">
        <v>11</v>
      </c>
      <c r="L108" s="5" t="s">
        <v>14</v>
      </c>
      <c r="M108" s="5" t="s">
        <v>17</v>
      </c>
      <c r="N108" s="8"/>
    </row>
    <row r="109" spans="1:14">
      <c r="A109" s="71">
        <v>1</v>
      </c>
      <c r="B109" s="3" t="s">
        <v>145</v>
      </c>
      <c r="C109" s="35" t="s">
        <v>138</v>
      </c>
      <c r="D109" s="3" t="s">
        <v>29</v>
      </c>
      <c r="E109" s="3">
        <v>2</v>
      </c>
      <c r="F109" s="3" t="s">
        <v>27</v>
      </c>
      <c r="G109" s="3" t="s">
        <v>28</v>
      </c>
      <c r="H109" s="9" t="s">
        <v>146</v>
      </c>
      <c r="I109" s="9">
        <v>94056302</v>
      </c>
      <c r="J109" s="3" t="s">
        <v>73</v>
      </c>
      <c r="K109" s="3">
        <v>20</v>
      </c>
      <c r="L109" s="11">
        <v>22781</v>
      </c>
      <c r="M109" s="11">
        <v>0</v>
      </c>
      <c r="N109" s="11">
        <f>SUM(L109:M109)</f>
        <v>22781</v>
      </c>
    </row>
    <row r="112" spans="1:14" ht="18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5" t="s">
        <v>12</v>
      </c>
      <c r="M112" s="5" t="s">
        <v>15</v>
      </c>
      <c r="N112" s="5" t="s">
        <v>18</v>
      </c>
    </row>
    <row r="113" spans="1:14" ht="18">
      <c r="A113" s="75" t="s">
        <v>185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5" t="s">
        <v>13</v>
      </c>
      <c r="M113" s="5" t="s">
        <v>16</v>
      </c>
      <c r="N113" s="5" t="s">
        <v>19</v>
      </c>
    </row>
    <row r="114" spans="1:14" ht="18">
      <c r="A114" s="4" t="s">
        <v>1</v>
      </c>
      <c r="B114" s="4" t="s">
        <v>2</v>
      </c>
      <c r="C114" s="31" t="s">
        <v>3</v>
      </c>
      <c r="D114" s="4" t="s">
        <v>4</v>
      </c>
      <c r="E114" s="4" t="s">
        <v>5</v>
      </c>
      <c r="F114" s="4" t="s">
        <v>6</v>
      </c>
      <c r="G114" s="4" t="s">
        <v>7</v>
      </c>
      <c r="H114" s="4" t="s">
        <v>8</v>
      </c>
      <c r="I114" s="4" t="s">
        <v>9</v>
      </c>
      <c r="J114" s="4" t="s">
        <v>10</v>
      </c>
      <c r="K114" s="4" t="s">
        <v>11</v>
      </c>
      <c r="L114" s="5" t="s">
        <v>14</v>
      </c>
      <c r="M114" s="5" t="s">
        <v>17</v>
      </c>
      <c r="N114" s="8"/>
    </row>
    <row r="115" spans="1:14">
      <c r="A115" s="69">
        <v>1</v>
      </c>
      <c r="B115" s="3" t="s">
        <v>147</v>
      </c>
      <c r="C115" s="35" t="s">
        <v>138</v>
      </c>
      <c r="D115" s="3" t="s">
        <v>35</v>
      </c>
      <c r="E115" s="3"/>
      <c r="F115" s="3" t="s">
        <v>24</v>
      </c>
      <c r="G115" s="3" t="s">
        <v>22</v>
      </c>
      <c r="H115" s="9" t="s">
        <v>148</v>
      </c>
      <c r="I115" s="9">
        <v>4148619</v>
      </c>
      <c r="J115" s="3" t="s">
        <v>67</v>
      </c>
      <c r="K115" s="17">
        <v>28</v>
      </c>
      <c r="L115" s="11">
        <v>6180</v>
      </c>
      <c r="M115" s="11">
        <v>12200</v>
      </c>
      <c r="N115" s="11">
        <f>SUM(L115:M115)</f>
        <v>18380</v>
      </c>
    </row>
    <row r="116" spans="1:14">
      <c r="A116" s="69">
        <v>2</v>
      </c>
      <c r="B116" s="3" t="s">
        <v>147</v>
      </c>
      <c r="C116" s="35" t="s">
        <v>149</v>
      </c>
      <c r="D116" s="3" t="s">
        <v>35</v>
      </c>
      <c r="E116" s="3">
        <v>40</v>
      </c>
      <c r="F116" s="3" t="s">
        <v>24</v>
      </c>
      <c r="G116" s="3" t="s">
        <v>22</v>
      </c>
      <c r="H116" s="9" t="s">
        <v>150</v>
      </c>
      <c r="I116" s="9">
        <v>269827</v>
      </c>
      <c r="J116" s="3" t="s">
        <v>67</v>
      </c>
      <c r="K116" s="17">
        <v>22</v>
      </c>
      <c r="L116" s="11">
        <v>2323</v>
      </c>
      <c r="M116" s="11">
        <v>3379</v>
      </c>
      <c r="N116" s="11">
        <f>SUM(L116:M116)</f>
        <v>5702</v>
      </c>
    </row>
    <row r="119" spans="1:14">
      <c r="K119">
        <f>K36+K41+K42+K48+K54+K60+K66+K72+K78+K84+K90+K91+K97+K103+K109+K115+K116</f>
        <v>782</v>
      </c>
      <c r="L119" s="64">
        <f>L36+L41+L42+L48+L54+L60+L66+L72+L78+L84+L90+L91+L97+L103+L109+L115+L116</f>
        <v>383823</v>
      </c>
      <c r="M119">
        <f t="shared" ref="M119:N119" si="1">M36+M41+M42+M48+M54+M60+M66+M72+M78+M84+M90+M91+M97+M103+M109+M115+M116</f>
        <v>250617</v>
      </c>
      <c r="N119">
        <f t="shared" si="1"/>
        <v>630740</v>
      </c>
    </row>
    <row r="121" spans="1:14">
      <c r="J121" s="44" t="s">
        <v>67</v>
      </c>
      <c r="K121" s="50">
        <f>K5+K11+K12+K13+K19+K20+K41+K42+K48+K60+K66+K78+K84+K90+K91+K97+K103+K115+K116</f>
        <v>306</v>
      </c>
      <c r="L121" s="50">
        <f>L5+L11+L12+L13+L19+L20+L41+L42+L48+L60+L66+L78+L84+L90+L91+L97+L103+L115+L116</f>
        <v>62436</v>
      </c>
      <c r="M121" s="50">
        <f>M5+M11+M12+M13+M19+M20+M41+M42+M48+M60+M66+M78+M84+M90+M91+M97+M103+M115+M116</f>
        <v>149158</v>
      </c>
      <c r="N121" s="50">
        <f t="shared" ref="N121" si="2">N5+N11+N12+N13+N19+N20+N41+N42+N48+N60+N66+N78+N84+N90+N91+N97+N103+N115+N116</f>
        <v>211594</v>
      </c>
    </row>
    <row r="122" spans="1:14">
      <c r="J122" s="45" t="s">
        <v>70</v>
      </c>
      <c r="K122" s="49">
        <f>K6+K8+K9+K10+K16+K17+K18+K23+K24+K25+K28+K29+K31</f>
        <v>211</v>
      </c>
      <c r="L122" s="49">
        <f t="shared" ref="L122:M122" si="3">L6+L8+L9+L10+L16+L17+L18+L23+L24+L25+L28+L29+L31+L34</f>
        <v>102510</v>
      </c>
      <c r="M122" s="49">
        <f t="shared" si="3"/>
        <v>101459</v>
      </c>
      <c r="N122" s="49">
        <f t="shared" ref="N122" si="4">N6+N8+N9+N10+N16+N17+N18+N23+N24+N25+N28+N29+N31+N34</f>
        <v>203969</v>
      </c>
    </row>
    <row r="123" spans="1:14">
      <c r="J123" s="47" t="s">
        <v>73</v>
      </c>
      <c r="K123" s="49">
        <f>K7+K109</f>
        <v>95</v>
      </c>
      <c r="L123" s="49">
        <f>L7+L109</f>
        <v>178337</v>
      </c>
      <c r="M123" s="49">
        <f>M7+M109</f>
        <v>0</v>
      </c>
      <c r="N123" s="49">
        <f>N7+N109</f>
        <v>178337</v>
      </c>
    </row>
    <row r="124" spans="1:14">
      <c r="J124" s="48" t="s">
        <v>91</v>
      </c>
      <c r="K124" s="51">
        <f>K14+K15+K21+K22+K26+K27+K32+K33+K34+K35+K54+K72</f>
        <v>165</v>
      </c>
      <c r="L124" s="51">
        <f t="shared" ref="L124:N124" si="5">L14+L15+L21+L22+L26+L27+L32+L33+L34+L35+L54+L72</f>
        <v>46609</v>
      </c>
      <c r="M124" s="51">
        <f t="shared" si="5"/>
        <v>0</v>
      </c>
      <c r="N124" s="51">
        <f t="shared" si="5"/>
        <v>46609</v>
      </c>
    </row>
    <row r="125" spans="1:14">
      <c r="J125" s="46" t="str">
        <f>J30</f>
        <v>G11</v>
      </c>
      <c r="K125" s="49">
        <f>K30</f>
        <v>5</v>
      </c>
      <c r="L125" s="49">
        <f>L30</f>
        <v>4931</v>
      </c>
      <c r="M125" s="49">
        <f>M30</f>
        <v>0</v>
      </c>
      <c r="N125" s="49">
        <f>N30</f>
        <v>4931</v>
      </c>
    </row>
    <row r="126" spans="1:14">
      <c r="I126" s="64"/>
      <c r="J126" s="46"/>
      <c r="K126" s="49">
        <f>SUM(K121:K125)</f>
        <v>782</v>
      </c>
      <c r="L126" s="49">
        <f>SUM(L121:L125)</f>
        <v>394823</v>
      </c>
      <c r="M126" s="49">
        <f t="shared" ref="M126:N126" si="6">SUM(M121:M125)</f>
        <v>250617</v>
      </c>
      <c r="N126" s="49">
        <f t="shared" si="6"/>
        <v>645440</v>
      </c>
    </row>
    <row r="127" spans="1:14">
      <c r="J127" s="46"/>
      <c r="K127" s="46">
        <f>K5+K6+K7+K8+K9+K10+K11+K12+K13+K14+K15+K16+K17+K18+K19+K20+K21+K22+K23+K24+K25+K26+K27+K28+K29+K30+K31+K32+K33+K34+K35+K41+K42+K48+K54+K60+K66+K72+K78+K84+K90+K91+K97+K103+K109+K115+K116</f>
        <v>782</v>
      </c>
      <c r="L127" s="46"/>
      <c r="M127" s="46"/>
      <c r="N127" s="46"/>
    </row>
  </sheetData>
  <mergeCells count="28">
    <mergeCell ref="A46:K46"/>
    <mergeCell ref="A2:K2"/>
    <mergeCell ref="A3:K3"/>
    <mergeCell ref="A38:K38"/>
    <mergeCell ref="A39:K39"/>
    <mergeCell ref="A45:K45"/>
    <mergeCell ref="A82:K82"/>
    <mergeCell ref="A51:K51"/>
    <mergeCell ref="A52:K52"/>
    <mergeCell ref="A57:K57"/>
    <mergeCell ref="A58:K58"/>
    <mergeCell ref="A63:K63"/>
    <mergeCell ref="A64:K64"/>
    <mergeCell ref="A75:K75"/>
    <mergeCell ref="A76:K76"/>
    <mergeCell ref="A81:K81"/>
    <mergeCell ref="A69:K69"/>
    <mergeCell ref="A70:K70"/>
    <mergeCell ref="A87:K87"/>
    <mergeCell ref="A88:K88"/>
    <mergeCell ref="A94:K94"/>
    <mergeCell ref="A95:K95"/>
    <mergeCell ref="A100:K100"/>
    <mergeCell ref="A101:K101"/>
    <mergeCell ref="A106:K106"/>
    <mergeCell ref="A107:K107"/>
    <mergeCell ref="A112:K112"/>
    <mergeCell ref="A113:K113"/>
  </mergeCells>
  <conditionalFormatting sqref="J5:J36">
    <cfRule type="containsText" dxfId="6" priority="11" operator="containsText" text="C12w">
      <formula>NOT(ISERROR(SEARCH("C12w",J5)))</formula>
    </cfRule>
    <cfRule type="containsText" dxfId="5" priority="12" operator="containsText" text="C12a">
      <formula>NOT(ISERROR(SEARCH("C12a",J5)))</formula>
    </cfRule>
  </conditionalFormatting>
  <conditionalFormatting sqref="J1:J1048576 K121:N125">
    <cfRule type="containsText" dxfId="4" priority="6" operator="containsText" text="G11">
      <formula>NOT(ISERROR(SEARCH("G11",J1)))</formula>
    </cfRule>
    <cfRule type="containsText" dxfId="3" priority="7" operator="containsText" text="C21">
      <formula>NOT(ISERROR(SEARCH("C21",J1)))</formula>
    </cfRule>
    <cfRule type="containsText" dxfId="2" priority="8" operator="containsText" text="C11">
      <formula>NOT(ISERROR(SEARCH("C11",J1)))</formula>
    </cfRule>
    <cfRule type="containsText" dxfId="1" priority="9" operator="containsText" text="C12w">
      <formula>NOT(ISERROR(SEARCH("C12w",J1)))</formula>
    </cfRule>
    <cfRule type="containsText" dxfId="0" priority="10" operator="containsText" text="C12a">
      <formula>NOT(ISERROR(SEARCH("C12a",J1)))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2020-09-10T06:33:18Z</dcterms:modified>
</cp:coreProperties>
</file>